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lrac.sharepoint.com/grants&amp;programs/Grants/2025 Hotel Motel/Organizatonal Grants/"/>
    </mc:Choice>
  </mc:AlternateContent>
  <xr:revisionPtr revIDLastSave="0" documentId="8_{AB0003CB-266C-4B86-8287-744047387A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tement of Financial Position" sheetId="2" r:id="rId1"/>
    <sheet name="Statement of Activitie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B33" i="2"/>
  <c r="E19" i="2"/>
  <c r="C57" i="3"/>
  <c r="B57" i="3"/>
  <c r="C37" i="3"/>
  <c r="C40" i="3" s="1"/>
  <c r="B37" i="3"/>
  <c r="B40" i="3" s="1"/>
  <c r="C29" i="3"/>
  <c r="B29" i="3"/>
  <c r="B25" i="3"/>
  <c r="C18" i="3"/>
  <c r="B18" i="3"/>
  <c r="C25" i="3"/>
  <c r="C10" i="3"/>
  <c r="B10" i="3"/>
  <c r="C31" i="2"/>
  <c r="C33" i="2" s="1"/>
  <c r="C35" i="2" s="1"/>
  <c r="C28" i="2"/>
  <c r="B28" i="2"/>
  <c r="C20" i="2"/>
  <c r="B20" i="2"/>
  <c r="B14" i="2"/>
  <c r="C10" i="2"/>
  <c r="B10" i="2"/>
  <c r="C22" i="2" l="1"/>
  <c r="C37" i="2" s="1"/>
  <c r="B22" i="2"/>
  <c r="B31" i="3"/>
  <c r="B59" i="3" s="1"/>
  <c r="E33" i="2" s="1"/>
  <c r="C31" i="3"/>
  <c r="C59" i="3" s="1"/>
  <c r="B35" i="2"/>
  <c r="B37" i="2" s="1"/>
</calcChain>
</file>

<file path=xl/sharedStrings.xml><?xml version="1.0" encoding="utf-8"?>
<sst xmlns="http://schemas.openxmlformats.org/spreadsheetml/2006/main" count="93" uniqueCount="85">
  <si>
    <t>Name of Organization</t>
  </si>
  <si>
    <t>Reminders</t>
  </si>
  <si>
    <t>Statement of Financial Position</t>
  </si>
  <si>
    <t>- For-profit entities call this a Balance Sheet</t>
  </si>
  <si>
    <t>At __/___/23 and __/___/22</t>
  </si>
  <si>
    <t>- Fill in your organization's year end</t>
  </si>
  <si>
    <t>(_________ Basis of Accounting)</t>
  </si>
  <si>
    <t>- Fill in your organization's method of accounting (cash, accrual or modified cash)</t>
  </si>
  <si>
    <t>- Total Assets should equal Total Liabilities and Net Assets</t>
  </si>
  <si>
    <t>- The difference in 2023 Total Net Assets and 2022 Total Net Assets needs to agree to the Change in Net Assets on the Statement of Activities</t>
  </si>
  <si>
    <t>ASSETS</t>
  </si>
  <si>
    <t>- Net Assets with Donor Restrictions represents any gifts from a donor/grantor that has to be used for a specific purpose/program and you haven't done that yet as of year end</t>
  </si>
  <si>
    <t>Cash (checking accounts)</t>
  </si>
  <si>
    <t>Money market accounts</t>
  </si>
  <si>
    <t>DELETE REMINDERS AND CHECK FIGURES BEFORE SUBMITTING</t>
  </si>
  <si>
    <t>Total Cash and Cash Equivalents</t>
  </si>
  <si>
    <t>Pledges receivable</t>
  </si>
  <si>
    <t>Grants receivable</t>
  </si>
  <si>
    <t>Total Receivables</t>
  </si>
  <si>
    <t>Furniture</t>
  </si>
  <si>
    <t>Computers and technology</t>
  </si>
  <si>
    <t>Equipment</t>
  </si>
  <si>
    <t>Less:  Accumulated depreciation</t>
  </si>
  <si>
    <t>CHECK THAT CHANGE IN ACCUMULATED DEPRECIATION EXPENSE = DEPRECIATION EXPENSE</t>
  </si>
  <si>
    <t>Total Fixed Assets</t>
  </si>
  <si>
    <t>TOTAL ASSETS</t>
  </si>
  <si>
    <t>LIABILITIES</t>
  </si>
  <si>
    <t>Accounts payable</t>
  </si>
  <si>
    <t>Accrued payroll and payroll taxes</t>
  </si>
  <si>
    <t>Notes payable</t>
  </si>
  <si>
    <t>Total Liabilities</t>
  </si>
  <si>
    <t>NET ASSETS</t>
  </si>
  <si>
    <t>Without donor restrictions</t>
  </si>
  <si>
    <t>With donor restrictions</t>
  </si>
  <si>
    <t>Total Net Assets</t>
  </si>
  <si>
    <t>CHECK THAT THE CHANGE IN NET ASSETS AGREES TO THE STATEMENT OF ACTIVITIES</t>
  </si>
  <si>
    <t>TOTAL LIABILITIES AND NET ASSETS</t>
  </si>
  <si>
    <t>CHECK THAT ASSETS = TOTAL LIABILITIES AND NET ASSETS</t>
  </si>
  <si>
    <t>Statement of Activities</t>
  </si>
  <si>
    <t>- For-profit entities call this an Income Statement or Statement of Profit or Loss)</t>
  </si>
  <si>
    <t>For the Years Ended __/___/23 and __/___/22</t>
  </si>
  <si>
    <t>- Depreciation expense should generally equal the change in Accumulated Deprecation on the Statement of Financial Position</t>
  </si>
  <si>
    <t>REVENUES</t>
  </si>
  <si>
    <t>State Arts Council</t>
  </si>
  <si>
    <t>Local Arts Agency</t>
  </si>
  <si>
    <t>Total Government Grants</t>
  </si>
  <si>
    <t>Corporations</t>
  </si>
  <si>
    <t>Foundations</t>
  </si>
  <si>
    <t>Individuals</t>
  </si>
  <si>
    <t>Board giving</t>
  </si>
  <si>
    <t>Donated goods and services</t>
  </si>
  <si>
    <t>Fundraising events</t>
  </si>
  <si>
    <t>Total Contributions</t>
  </si>
  <si>
    <t>Subscriptions</t>
  </si>
  <si>
    <t>Single tickets</t>
  </si>
  <si>
    <t>Concessions</t>
  </si>
  <si>
    <t>Class fees</t>
  </si>
  <si>
    <t>Advertising and promotion</t>
  </si>
  <si>
    <t>Total Program Revenue</t>
  </si>
  <si>
    <t>Interest</t>
  </si>
  <si>
    <t>Other</t>
  </si>
  <si>
    <t>Total Other Revenues</t>
  </si>
  <si>
    <t>TOTAL REVENUES</t>
  </si>
  <si>
    <t>EXPENSES</t>
  </si>
  <si>
    <t>Administrative</t>
  </si>
  <si>
    <t>Artistic</t>
  </si>
  <si>
    <t>Technical</t>
  </si>
  <si>
    <t>Total Salaries</t>
  </si>
  <si>
    <t>Employee benefits</t>
  </si>
  <si>
    <t>Payroll taxes</t>
  </si>
  <si>
    <t>Total Salaries and Benefits</t>
  </si>
  <si>
    <t>Outside fees</t>
  </si>
  <si>
    <t>Rent</t>
  </si>
  <si>
    <t>Rehearsal space (donated)</t>
  </si>
  <si>
    <t>Sets, costumes and props</t>
  </si>
  <si>
    <t>Royalties</t>
  </si>
  <si>
    <t>Telephone</t>
  </si>
  <si>
    <t>Postage</t>
  </si>
  <si>
    <t>Supplies</t>
  </si>
  <si>
    <t>Insurance</t>
  </si>
  <si>
    <t>Travel</t>
  </si>
  <si>
    <t>Marketing and website</t>
  </si>
  <si>
    <t>Depreciation expense</t>
  </si>
  <si>
    <t>TOTAL EXPENSES</t>
  </si>
  <si>
    <t>CHANGE IN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</si>
</sst>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—&quot;_);_(@_)"/>
    <numFmt numFmtId="165" formatCode="_(&quot;$&quot;* #,##0_);_(&quot;$&quot;* \(#,##0\);_(&quot;$&quot;* &quot;—&quot;_);_(@_)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 indent="1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0" fontId="2" fillId="0" borderId="2" xfId="0" applyFont="1" applyBorder="1" applyAlignment="1">
      <alignment horizontal="left"/>
    </xf>
    <xf numFmtId="165" fontId="2" fillId="0" borderId="2" xfId="0" applyNumberFormat="1" applyFont="1" applyBorder="1" applyAlignment="1">
      <alignment horizontal="left"/>
    </xf>
    <xf numFmtId="0" fontId="2" fillId="0" borderId="3" xfId="0" applyFont="1" applyBorder="1" applyAlignment="1">
      <alignment horizontal="left" indent="1"/>
    </xf>
    <xf numFmtId="164" fontId="0" fillId="0" borderId="3" xfId="0" applyNumberFormat="1" applyBorder="1" applyAlignment="1">
      <alignment horizontal="left"/>
    </xf>
    <xf numFmtId="164" fontId="2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7"/>
  <sheetViews>
    <sheetView tabSelected="1" view="pageLayout" topLeftCell="A2" zoomScaleNormal="100" workbookViewId="0">
      <selection activeCell="F11" sqref="F11"/>
    </sheetView>
  </sheetViews>
  <sheetFormatPr defaultColWidth="9.140625" defaultRowHeight="14.45"/>
  <cols>
    <col min="1" max="1" width="33.28515625" style="2" bestFit="1" customWidth="1"/>
    <col min="2" max="5" width="9.140625" style="2"/>
    <col min="6" max="6" width="9.140625" style="6"/>
    <col min="7" max="16384" width="9.140625" style="2"/>
  </cols>
  <sheetData>
    <row r="1" spans="1:6">
      <c r="A1" s="1" t="s">
        <v>0</v>
      </c>
      <c r="F1" s="7" t="s">
        <v>1</v>
      </c>
    </row>
    <row r="2" spans="1:6" ht="17.45">
      <c r="A2" s="3" t="s">
        <v>2</v>
      </c>
      <c r="F2" s="8" t="s">
        <v>3</v>
      </c>
    </row>
    <row r="3" spans="1:6">
      <c r="A3" s="4" t="s">
        <v>4</v>
      </c>
      <c r="F3" s="8" t="s">
        <v>5</v>
      </c>
    </row>
    <row r="4" spans="1:6">
      <c r="A4" s="5" t="s">
        <v>6</v>
      </c>
      <c r="F4" s="8" t="s">
        <v>7</v>
      </c>
    </row>
    <row r="5" spans="1:6">
      <c r="F5" s="8" t="s">
        <v>8</v>
      </c>
    </row>
    <row r="6" spans="1:6">
      <c r="B6" s="10">
        <v>2023</v>
      </c>
      <c r="C6" s="10">
        <v>2022</v>
      </c>
      <c r="F6" s="8" t="s">
        <v>9</v>
      </c>
    </row>
    <row r="7" spans="1:6">
      <c r="A7" s="9" t="s">
        <v>10</v>
      </c>
      <c r="F7" s="8" t="s">
        <v>11</v>
      </c>
    </row>
    <row r="8" spans="1:6">
      <c r="A8" s="2" t="s">
        <v>12</v>
      </c>
      <c r="B8" s="15">
        <v>14400</v>
      </c>
      <c r="C8" s="15">
        <v>9800</v>
      </c>
    </row>
    <row r="9" spans="1:6">
      <c r="A9" s="11" t="s">
        <v>13</v>
      </c>
      <c r="B9" s="14">
        <v>12000</v>
      </c>
      <c r="C9" s="14">
        <v>10000</v>
      </c>
      <c r="F9" s="22" t="s">
        <v>14</v>
      </c>
    </row>
    <row r="10" spans="1:6">
      <c r="A10" s="12" t="s">
        <v>15</v>
      </c>
      <c r="B10" s="13">
        <f>SUM(B8:B9)</f>
        <v>26400</v>
      </c>
      <c r="C10" s="13">
        <f>SUM(C8:C9)</f>
        <v>19800</v>
      </c>
    </row>
    <row r="11" spans="1:6">
      <c r="B11" s="13"/>
      <c r="C11" s="13"/>
    </row>
    <row r="12" spans="1:6">
      <c r="A12" s="2" t="s">
        <v>16</v>
      </c>
      <c r="B12" s="13">
        <v>200</v>
      </c>
      <c r="C12" s="13">
        <v>500</v>
      </c>
    </row>
    <row r="13" spans="1:6">
      <c r="A13" s="11" t="s">
        <v>17</v>
      </c>
      <c r="B13" s="14">
        <v>7500</v>
      </c>
      <c r="C13" s="14">
        <v>2000</v>
      </c>
    </row>
    <row r="14" spans="1:6">
      <c r="A14" s="12" t="s">
        <v>18</v>
      </c>
      <c r="B14" s="13">
        <f>SUM(B12:B13)</f>
        <v>7700</v>
      </c>
      <c r="C14" s="13">
        <f>SUM(C12:C13)</f>
        <v>2500</v>
      </c>
    </row>
    <row r="15" spans="1:6">
      <c r="B15" s="13"/>
      <c r="C15" s="13"/>
    </row>
    <row r="16" spans="1:6">
      <c r="A16" s="2" t="s">
        <v>19</v>
      </c>
      <c r="B16" s="13">
        <v>250</v>
      </c>
      <c r="C16" s="13">
        <v>250</v>
      </c>
    </row>
    <row r="17" spans="1:6">
      <c r="A17" s="2" t="s">
        <v>20</v>
      </c>
      <c r="B17" s="13">
        <v>1250</v>
      </c>
      <c r="C17" s="13">
        <v>750</v>
      </c>
    </row>
    <row r="18" spans="1:6">
      <c r="A18" s="2" t="s">
        <v>21</v>
      </c>
      <c r="B18" s="13">
        <v>500</v>
      </c>
      <c r="C18" s="13">
        <v>500</v>
      </c>
    </row>
    <row r="19" spans="1:6">
      <c r="A19" s="11" t="s">
        <v>22</v>
      </c>
      <c r="B19" s="14">
        <v>-500</v>
      </c>
      <c r="C19" s="14">
        <v>-250</v>
      </c>
      <c r="E19" s="21">
        <f>B19-C19+'Statement of Activities'!B55</f>
        <v>0</v>
      </c>
      <c r="F19" s="6" t="s">
        <v>23</v>
      </c>
    </row>
    <row r="20" spans="1:6">
      <c r="A20" s="12" t="s">
        <v>24</v>
      </c>
      <c r="B20" s="13">
        <f>SUM(B16:B19)</f>
        <v>1500</v>
      </c>
      <c r="C20" s="13">
        <f>SUM(C16:C19)</f>
        <v>1250</v>
      </c>
    </row>
    <row r="21" spans="1:6">
      <c r="B21" s="13"/>
      <c r="C21" s="13"/>
    </row>
    <row r="22" spans="1:6" ht="15" thickBot="1">
      <c r="A22" s="16" t="s">
        <v>25</v>
      </c>
      <c r="B22" s="17">
        <f>B10+B14+B20</f>
        <v>35600</v>
      </c>
      <c r="C22" s="17">
        <f>C10+C14+C20</f>
        <v>23550</v>
      </c>
    </row>
    <row r="23" spans="1:6" ht="15" thickTop="1">
      <c r="B23" s="13"/>
      <c r="C23" s="13"/>
    </row>
    <row r="24" spans="1:6">
      <c r="A24" s="9" t="s">
        <v>26</v>
      </c>
      <c r="B24" s="13"/>
      <c r="C24" s="13"/>
    </row>
    <row r="25" spans="1:6">
      <c r="A25" s="2" t="s">
        <v>27</v>
      </c>
      <c r="B25" s="15">
        <v>1500</v>
      </c>
      <c r="C25" s="15">
        <v>2500</v>
      </c>
    </row>
    <row r="26" spans="1:6">
      <c r="A26" s="2" t="s">
        <v>28</v>
      </c>
      <c r="B26" s="13">
        <v>1000</v>
      </c>
      <c r="C26" s="13">
        <v>2000</v>
      </c>
    </row>
    <row r="27" spans="1:6">
      <c r="A27" s="11" t="s">
        <v>29</v>
      </c>
      <c r="B27" s="14">
        <v>2750</v>
      </c>
      <c r="C27" s="14">
        <v>0</v>
      </c>
    </row>
    <row r="28" spans="1:6">
      <c r="A28" s="18" t="s">
        <v>30</v>
      </c>
      <c r="B28" s="19">
        <f>SUM(B25:B27)</f>
        <v>5250</v>
      </c>
      <c r="C28" s="19">
        <f>SUM(C25:C27)</f>
        <v>4500</v>
      </c>
    </row>
    <row r="29" spans="1:6">
      <c r="B29" s="13"/>
      <c r="C29" s="13"/>
    </row>
    <row r="30" spans="1:6">
      <c r="A30" s="9" t="s">
        <v>31</v>
      </c>
      <c r="B30" s="13"/>
      <c r="C30" s="13"/>
    </row>
    <row r="31" spans="1:6">
      <c r="A31" s="2" t="s">
        <v>32</v>
      </c>
      <c r="B31" s="13">
        <v>27850</v>
      </c>
      <c r="C31" s="13">
        <f>6650+12400</f>
        <v>19050</v>
      </c>
    </row>
    <row r="32" spans="1:6">
      <c r="A32" s="11" t="s">
        <v>33</v>
      </c>
      <c r="B32" s="14">
        <v>2500</v>
      </c>
      <c r="C32" s="14">
        <v>0</v>
      </c>
    </row>
    <row r="33" spans="1:6">
      <c r="A33" s="18" t="s">
        <v>34</v>
      </c>
      <c r="B33" s="19">
        <f>B31+B32</f>
        <v>30350</v>
      </c>
      <c r="C33" s="19">
        <f>C31+C32</f>
        <v>19050</v>
      </c>
      <c r="E33" s="21">
        <f>B33-C33-'Statement of Activities'!B59</f>
        <v>0</v>
      </c>
      <c r="F33" s="6" t="s">
        <v>35</v>
      </c>
    </row>
    <row r="34" spans="1:6">
      <c r="B34" s="13"/>
      <c r="C34" s="13"/>
    </row>
    <row r="35" spans="1:6" ht="15" thickBot="1">
      <c r="A35" s="16" t="s">
        <v>36</v>
      </c>
      <c r="B35" s="17">
        <f>B28+B33</f>
        <v>35600</v>
      </c>
      <c r="C35" s="17">
        <f>C28+C33</f>
        <v>23550</v>
      </c>
    </row>
    <row r="36" spans="1:6" ht="15" thickTop="1">
      <c r="B36" s="13"/>
      <c r="C36" s="13"/>
    </row>
    <row r="37" spans="1:6">
      <c r="B37" s="21">
        <f>B22-B35</f>
        <v>0</v>
      </c>
      <c r="C37" s="21">
        <f>C22-C35</f>
        <v>0</v>
      </c>
      <c r="D37" s="6" t="s">
        <v>37</v>
      </c>
    </row>
  </sheetData>
  <pageMargins left="0.7" right="0.7" top="0.75" bottom="0.75" header="0.3" footer="0.3"/>
  <pageSetup orientation="landscape" verticalDpi="0" r:id="rId1"/>
  <headerFooter>
    <oddHeader>&amp;CSample Year-End Financial Statements</oddHeader>
    <oddFooter>&amp;CSt. Louis Volunteer Lawyers and Accountants for the Arts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0"/>
  <sheetViews>
    <sheetView workbookViewId="0">
      <selection activeCell="K13" sqref="K13"/>
    </sheetView>
  </sheetViews>
  <sheetFormatPr defaultColWidth="9.140625" defaultRowHeight="14.45"/>
  <cols>
    <col min="1" max="1" width="33.28515625" style="2" bestFit="1" customWidth="1"/>
    <col min="2" max="3" width="10" style="2" bestFit="1" customWidth="1"/>
    <col min="4" max="5" width="9.140625" style="2"/>
    <col min="6" max="6" width="9.140625" style="6"/>
    <col min="7" max="16384" width="9.140625" style="2"/>
  </cols>
  <sheetData>
    <row r="1" spans="1:6">
      <c r="A1" s="1" t="s">
        <v>0</v>
      </c>
      <c r="F1" s="7" t="s">
        <v>1</v>
      </c>
    </row>
    <row r="2" spans="1:6" ht="17.45">
      <c r="A2" s="3" t="s">
        <v>38</v>
      </c>
      <c r="F2" s="8" t="s">
        <v>39</v>
      </c>
    </row>
    <row r="3" spans="1:6">
      <c r="A3" s="4" t="s">
        <v>40</v>
      </c>
      <c r="F3" s="8" t="s">
        <v>5</v>
      </c>
    </row>
    <row r="4" spans="1:6">
      <c r="A4" s="5" t="s">
        <v>6</v>
      </c>
      <c r="F4" s="8" t="s">
        <v>7</v>
      </c>
    </row>
    <row r="5" spans="1:6">
      <c r="F5" s="8" t="s">
        <v>41</v>
      </c>
    </row>
    <row r="6" spans="1:6">
      <c r="B6" s="10">
        <v>2023</v>
      </c>
      <c r="C6" s="10">
        <v>2022</v>
      </c>
      <c r="F6" s="8"/>
    </row>
    <row r="7" spans="1:6">
      <c r="A7" s="9" t="s">
        <v>42</v>
      </c>
      <c r="F7" s="22" t="s">
        <v>14</v>
      </c>
    </row>
    <row r="8" spans="1:6">
      <c r="A8" s="2" t="s">
        <v>43</v>
      </c>
      <c r="B8" s="15">
        <v>15000</v>
      </c>
      <c r="C8" s="15">
        <v>16000</v>
      </c>
    </row>
    <row r="9" spans="1:6">
      <c r="A9" s="11" t="s">
        <v>44</v>
      </c>
      <c r="B9" s="14">
        <v>20000</v>
      </c>
      <c r="C9" s="14">
        <v>19000</v>
      </c>
    </row>
    <row r="10" spans="1:6">
      <c r="A10" s="12" t="s">
        <v>45</v>
      </c>
      <c r="B10" s="13">
        <f>SUM(B8:B9)</f>
        <v>35000</v>
      </c>
      <c r="C10" s="13">
        <f>SUM(C8:C9)</f>
        <v>35000</v>
      </c>
    </row>
    <row r="11" spans="1:6">
      <c r="B11" s="13"/>
      <c r="C11" s="13"/>
    </row>
    <row r="12" spans="1:6">
      <c r="A12" s="2" t="s">
        <v>46</v>
      </c>
      <c r="B12" s="13">
        <v>18500</v>
      </c>
      <c r="C12" s="13">
        <v>17500</v>
      </c>
    </row>
    <row r="13" spans="1:6">
      <c r="A13" s="2" t="s">
        <v>47</v>
      </c>
      <c r="B13" s="13">
        <v>20000</v>
      </c>
      <c r="C13" s="13">
        <v>18000</v>
      </c>
    </row>
    <row r="14" spans="1:6">
      <c r="A14" s="2" t="s">
        <v>48</v>
      </c>
      <c r="B14" s="13">
        <v>10000</v>
      </c>
      <c r="C14" s="13">
        <v>9000</v>
      </c>
    </row>
    <row r="15" spans="1:6">
      <c r="A15" s="2" t="s">
        <v>49</v>
      </c>
      <c r="B15" s="13">
        <v>12500</v>
      </c>
      <c r="C15" s="13">
        <v>12000</v>
      </c>
    </row>
    <row r="16" spans="1:6">
      <c r="A16" s="2" t="s">
        <v>50</v>
      </c>
      <c r="B16" s="13">
        <v>2500</v>
      </c>
      <c r="C16" s="13">
        <v>1000</v>
      </c>
    </row>
    <row r="17" spans="1:3">
      <c r="A17" s="11" t="s">
        <v>51</v>
      </c>
      <c r="B17" s="14">
        <v>10000</v>
      </c>
      <c r="C17" s="14">
        <v>9000</v>
      </c>
    </row>
    <row r="18" spans="1:3">
      <c r="A18" s="12" t="s">
        <v>52</v>
      </c>
      <c r="B18" s="13">
        <f>SUM(B12:B17)</f>
        <v>73500</v>
      </c>
      <c r="C18" s="13">
        <f>SUM(C12:C17)</f>
        <v>66500</v>
      </c>
    </row>
    <row r="19" spans="1:3">
      <c r="B19" s="13"/>
      <c r="C19" s="13"/>
    </row>
    <row r="20" spans="1:3">
      <c r="A20" s="2" t="s">
        <v>53</v>
      </c>
      <c r="B20" s="13">
        <v>25000</v>
      </c>
      <c r="C20" s="13">
        <v>24000</v>
      </c>
    </row>
    <row r="21" spans="1:3">
      <c r="A21" s="2" t="s">
        <v>54</v>
      </c>
      <c r="B21" s="13">
        <v>20000</v>
      </c>
      <c r="C21" s="13">
        <v>21000</v>
      </c>
    </row>
    <row r="22" spans="1:3">
      <c r="A22" s="2" t="s">
        <v>55</v>
      </c>
      <c r="B22" s="13">
        <v>1500</v>
      </c>
      <c r="C22" s="13">
        <v>1500</v>
      </c>
    </row>
    <row r="23" spans="1:3">
      <c r="A23" s="2" t="s">
        <v>56</v>
      </c>
      <c r="B23" s="13">
        <v>1000</v>
      </c>
      <c r="C23" s="13">
        <v>1000</v>
      </c>
    </row>
    <row r="24" spans="1:3">
      <c r="A24" s="11" t="s">
        <v>57</v>
      </c>
      <c r="B24" s="14">
        <v>3000</v>
      </c>
      <c r="C24" s="14">
        <v>2300</v>
      </c>
    </row>
    <row r="25" spans="1:3">
      <c r="A25" s="12" t="s">
        <v>58</v>
      </c>
      <c r="B25" s="13">
        <f>SUM(B20:B24)</f>
        <v>50500</v>
      </c>
      <c r="C25" s="13">
        <f>SUM(C20:C24)</f>
        <v>49800</v>
      </c>
    </row>
    <row r="26" spans="1:3">
      <c r="B26" s="13"/>
      <c r="C26" s="13"/>
    </row>
    <row r="27" spans="1:3">
      <c r="A27" s="2" t="s">
        <v>59</v>
      </c>
      <c r="B27" s="13">
        <v>550</v>
      </c>
      <c r="C27" s="13">
        <v>400</v>
      </c>
    </row>
    <row r="28" spans="1:3">
      <c r="A28" s="11" t="s">
        <v>60</v>
      </c>
      <c r="B28" s="14">
        <v>2000</v>
      </c>
      <c r="C28" s="14">
        <v>2000</v>
      </c>
    </row>
    <row r="29" spans="1:3">
      <c r="A29" s="12" t="s">
        <v>61</v>
      </c>
      <c r="B29" s="13">
        <f>SUM(B27:B28)</f>
        <v>2550</v>
      </c>
      <c r="C29" s="13">
        <f>SUM(C27:C28)</f>
        <v>2400</v>
      </c>
    </row>
    <row r="30" spans="1:3">
      <c r="B30" s="13"/>
      <c r="C30" s="13"/>
    </row>
    <row r="31" spans="1:3">
      <c r="A31" s="9" t="s">
        <v>62</v>
      </c>
      <c r="B31" s="20">
        <f>B10+B18+B25+B29</f>
        <v>161550</v>
      </c>
      <c r="C31" s="20">
        <f>C10+C18+C25+C29</f>
        <v>153700</v>
      </c>
    </row>
    <row r="32" spans="1:3">
      <c r="B32" s="13"/>
      <c r="C32" s="13"/>
    </row>
    <row r="33" spans="1:3">
      <c r="A33" s="9" t="s">
        <v>63</v>
      </c>
      <c r="B33" s="13"/>
      <c r="C33" s="13"/>
    </row>
    <row r="34" spans="1:3">
      <c r="A34" s="2" t="s">
        <v>64</v>
      </c>
      <c r="B34" s="13">
        <v>25000</v>
      </c>
      <c r="C34" s="13">
        <v>24000</v>
      </c>
    </row>
    <row r="35" spans="1:3">
      <c r="A35" s="2" t="s">
        <v>65</v>
      </c>
      <c r="B35" s="13">
        <v>50000</v>
      </c>
      <c r="C35" s="13">
        <v>48000</v>
      </c>
    </row>
    <row r="36" spans="1:3">
      <c r="A36" s="11" t="s">
        <v>66</v>
      </c>
      <c r="B36" s="14">
        <v>20000</v>
      </c>
      <c r="C36" s="14">
        <v>17000</v>
      </c>
    </row>
    <row r="37" spans="1:3">
      <c r="A37" s="12" t="s">
        <v>67</v>
      </c>
      <c r="B37" s="13">
        <f>SUM(B34:B36)</f>
        <v>95000</v>
      </c>
      <c r="C37" s="13">
        <f>SUM(C34:C36)</f>
        <v>89000</v>
      </c>
    </row>
    <row r="38" spans="1:3">
      <c r="A38" s="2" t="s">
        <v>68</v>
      </c>
      <c r="B38" s="13">
        <v>2250</v>
      </c>
      <c r="C38" s="13">
        <v>2150</v>
      </c>
    </row>
    <row r="39" spans="1:3">
      <c r="A39" s="11" t="s">
        <v>69</v>
      </c>
      <c r="B39" s="14">
        <v>7250</v>
      </c>
      <c r="C39" s="14">
        <v>6750</v>
      </c>
    </row>
    <row r="40" spans="1:3">
      <c r="A40" s="12" t="s">
        <v>70</v>
      </c>
      <c r="B40" s="13">
        <f>SUM(B37:B39)</f>
        <v>104500</v>
      </c>
      <c r="C40" s="13">
        <f>SUM(C37:C39)</f>
        <v>97900</v>
      </c>
    </row>
    <row r="41" spans="1:3">
      <c r="B41" s="13"/>
      <c r="C41" s="13"/>
    </row>
    <row r="42" spans="1:3">
      <c r="A42" s="2" t="s">
        <v>71</v>
      </c>
      <c r="B42" s="13">
        <v>5000</v>
      </c>
      <c r="C42" s="13">
        <v>7000</v>
      </c>
    </row>
    <row r="43" spans="1:3">
      <c r="A43" s="2" t="s">
        <v>72</v>
      </c>
      <c r="B43" s="13">
        <v>12000</v>
      </c>
      <c r="C43" s="13">
        <v>12000</v>
      </c>
    </row>
    <row r="44" spans="1:3">
      <c r="A44" s="2" t="s">
        <v>73</v>
      </c>
      <c r="B44" s="13">
        <v>1000</v>
      </c>
      <c r="C44" s="13">
        <v>1000</v>
      </c>
    </row>
    <row r="45" spans="1:3">
      <c r="A45" s="2" t="s">
        <v>74</v>
      </c>
      <c r="B45" s="13">
        <v>11000</v>
      </c>
      <c r="C45" s="13">
        <v>10000</v>
      </c>
    </row>
    <row r="46" spans="1:3">
      <c r="A46" s="2" t="s">
        <v>75</v>
      </c>
      <c r="B46" s="13">
        <v>950</v>
      </c>
      <c r="C46" s="13">
        <v>1100</v>
      </c>
    </row>
    <row r="47" spans="1:3">
      <c r="A47" s="2" t="s">
        <v>76</v>
      </c>
      <c r="B47" s="13">
        <v>3300</v>
      </c>
      <c r="C47" s="13">
        <v>3000</v>
      </c>
    </row>
    <row r="48" spans="1:3">
      <c r="A48" s="2" t="s">
        <v>77</v>
      </c>
      <c r="B48" s="13">
        <v>2500</v>
      </c>
      <c r="C48" s="13">
        <v>2200</v>
      </c>
    </row>
    <row r="49" spans="1:3">
      <c r="A49" s="2" t="s">
        <v>78</v>
      </c>
      <c r="B49" s="13">
        <v>1750</v>
      </c>
      <c r="C49" s="13">
        <v>1750</v>
      </c>
    </row>
    <row r="50" spans="1:3">
      <c r="A50" s="2" t="s">
        <v>79</v>
      </c>
      <c r="B50" s="13">
        <v>800</v>
      </c>
      <c r="C50" s="13">
        <v>600</v>
      </c>
    </row>
    <row r="51" spans="1:3">
      <c r="A51" s="2" t="s">
        <v>21</v>
      </c>
      <c r="B51" s="13">
        <v>2200</v>
      </c>
      <c r="C51" s="13">
        <v>250</v>
      </c>
    </row>
    <row r="52" spans="1:3">
      <c r="A52" s="2" t="s">
        <v>80</v>
      </c>
      <c r="B52" s="13">
        <v>500</v>
      </c>
      <c r="C52" s="13">
        <v>400</v>
      </c>
    </row>
    <row r="53" spans="1:3">
      <c r="A53" s="2" t="s">
        <v>51</v>
      </c>
      <c r="B53" s="13">
        <v>1500</v>
      </c>
      <c r="C53" s="13">
        <v>1100</v>
      </c>
    </row>
    <row r="54" spans="1:3">
      <c r="A54" s="2" t="s">
        <v>81</v>
      </c>
      <c r="B54" s="13">
        <v>3000</v>
      </c>
      <c r="C54" s="13">
        <v>2750</v>
      </c>
    </row>
    <row r="55" spans="1:3">
      <c r="A55" s="11" t="s">
        <v>82</v>
      </c>
      <c r="B55" s="14">
        <v>250</v>
      </c>
      <c r="C55" s="14">
        <v>250</v>
      </c>
    </row>
    <row r="56" spans="1:3">
      <c r="B56" s="13"/>
      <c r="C56" s="13"/>
    </row>
    <row r="57" spans="1:3">
      <c r="A57" s="9" t="s">
        <v>83</v>
      </c>
      <c r="B57" s="20">
        <f>SUM(B40:B55)</f>
        <v>150250</v>
      </c>
      <c r="C57" s="20">
        <f>SUM(C40:C55)</f>
        <v>141300</v>
      </c>
    </row>
    <row r="59" spans="1:3" ht="15" thickBot="1">
      <c r="A59" s="16" t="s">
        <v>84</v>
      </c>
      <c r="B59" s="17">
        <f>B31-B57</f>
        <v>11300</v>
      </c>
      <c r="C59" s="17">
        <f>C31-C57</f>
        <v>12400</v>
      </c>
    </row>
    <row r="60" spans="1:3" ht="15" thickTop="1"/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44599A93D8F540AECFBC97FEFECEAD" ma:contentTypeVersion="14" ma:contentTypeDescription="Create a new document." ma:contentTypeScope="" ma:versionID="6fd169e08d7ff70e252f041fd0dfb989">
  <xsd:schema xmlns:xsd="http://www.w3.org/2001/XMLSchema" xmlns:xs="http://www.w3.org/2001/XMLSchema" xmlns:p="http://schemas.microsoft.com/office/2006/metadata/properties" xmlns:ns2="38d6d3e3-a74c-48a0-9797-16154ae8a144" xmlns:ns3="706883c6-fba1-40ba-84f0-cfc5503d040b" xmlns:ns4="d5c01554-2e33-4eac-a0a0-b1296a2391c4" targetNamespace="http://schemas.microsoft.com/office/2006/metadata/properties" ma:root="true" ma:fieldsID="88f040ee98ae4cb6441177eb7bcd2c31" ns2:_="" ns3:_="" ns4:_="">
    <xsd:import namespace="38d6d3e3-a74c-48a0-9797-16154ae8a144"/>
    <xsd:import namespace="706883c6-fba1-40ba-84f0-cfc5503d040b"/>
    <xsd:import namespace="d5c01554-2e33-4eac-a0a0-b1296a239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6d3e3-a74c-48a0-9797-16154ae8a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f848c9a-ade4-40ca-8399-d7a22abb78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883c6-fba1-40ba-84f0-cfc5503d04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01554-2e33-4eac-a0a0-b1296a2391c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0192c4c-31e8-488c-a3af-d3fc9406f9d6}" ma:internalName="TaxCatchAll" ma:showField="CatchAllData" ma:web="d5c01554-2e33-4eac-a0a0-b1296a2391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d6d3e3-a74c-48a0-9797-16154ae8a144">
      <Terms xmlns="http://schemas.microsoft.com/office/infopath/2007/PartnerControls"/>
    </lcf76f155ced4ddcb4097134ff3c332f>
    <TaxCatchAll xmlns="d5c01554-2e33-4eac-a0a0-b1296a2391c4"/>
  </documentManagement>
</p:properties>
</file>

<file path=customXml/itemProps1.xml><?xml version="1.0" encoding="utf-8"?>
<ds:datastoreItem xmlns:ds="http://schemas.openxmlformats.org/officeDocument/2006/customXml" ds:itemID="{B078799F-ABCB-4AB9-8F55-A91615858935}"/>
</file>

<file path=customXml/itemProps2.xml><?xml version="1.0" encoding="utf-8"?>
<ds:datastoreItem xmlns:ds="http://schemas.openxmlformats.org/officeDocument/2006/customXml" ds:itemID="{EC05F0C5-9402-4655-8F20-37620D9509E9}"/>
</file>

<file path=customXml/itemProps3.xml><?xml version="1.0" encoding="utf-8"?>
<ds:datastoreItem xmlns:ds="http://schemas.openxmlformats.org/officeDocument/2006/customXml" ds:itemID="{DF8323B1-00E9-4B22-8839-62A100020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Altholz</dc:creator>
  <cp:keywords/>
  <dc:description/>
  <cp:lastModifiedBy/>
  <cp:revision/>
  <dcterms:created xsi:type="dcterms:W3CDTF">2024-02-05T15:50:46Z</dcterms:created>
  <dcterms:modified xsi:type="dcterms:W3CDTF">2025-01-14T22:26:52Z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0x0101006344599A93D8F540AECFBC97FEFECEAD</vt:lpwstr>
  </property>
</Properties>
</file>